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5 05 № 1481р Мегаполис, Хабарка, Деком, Ломоносовский\Лот 2 Хабарка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лот1!$A$1:$AA$45</definedName>
  </definedNames>
  <calcPr calcId="152511"/>
</workbook>
</file>

<file path=xl/calcChain.xml><?xml version="1.0" encoding="utf-8"?>
<calcChain xmlns="http://schemas.openxmlformats.org/spreadsheetml/2006/main">
  <c r="Y38" i="3" l="1"/>
  <c r="Y37" i="3"/>
  <c r="X37" i="3"/>
  <c r="W38" i="3"/>
  <c r="W37" i="3"/>
  <c r="J11" i="3"/>
  <c r="J10" i="3" s="1"/>
  <c r="J9" i="3" s="1"/>
  <c r="K11" i="3"/>
  <c r="K10" i="3" s="1"/>
  <c r="K9" i="3" s="1"/>
  <c r="L11" i="3"/>
  <c r="L10" i="3" s="1"/>
  <c r="L9" i="3" s="1"/>
  <c r="M11" i="3"/>
  <c r="M10" i="3" s="1"/>
  <c r="M9" i="3" s="1"/>
  <c r="N11" i="3"/>
  <c r="N10" i="3" s="1"/>
  <c r="N9" i="3" s="1"/>
  <c r="O11" i="3"/>
  <c r="O10" i="3" s="1"/>
  <c r="O9" i="3" s="1"/>
  <c r="P11" i="3"/>
  <c r="P10" i="3" s="1"/>
  <c r="P9" i="3" s="1"/>
  <c r="Q11" i="3"/>
  <c r="Q10" i="3" s="1"/>
  <c r="Q9" i="3" s="1"/>
  <c r="R11" i="3"/>
  <c r="R10" i="3" s="1"/>
  <c r="R9" i="3" s="1"/>
  <c r="S11" i="3"/>
  <c r="S10" i="3" s="1"/>
  <c r="S9" i="3" s="1"/>
  <c r="T11" i="3"/>
  <c r="T10" i="3" s="1"/>
  <c r="T9" i="3" s="1"/>
  <c r="U11" i="3"/>
  <c r="U10" i="3" s="1"/>
  <c r="U9" i="3" s="1"/>
  <c r="V11" i="3"/>
  <c r="V10" i="3" s="1"/>
  <c r="V9" i="3" s="1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I35" i="3"/>
  <c r="I33" i="3"/>
  <c r="I32" i="3"/>
  <c r="I31" i="3"/>
  <c r="I30" i="3"/>
  <c r="I29" i="3"/>
  <c r="I27" i="3"/>
  <c r="I26" i="3"/>
  <c r="I25" i="3"/>
  <c r="I21" i="3"/>
  <c r="I20" i="3"/>
  <c r="I19" i="3"/>
  <c r="I18" i="3"/>
  <c r="I17" i="3"/>
  <c r="I16" i="3"/>
  <c r="I15" i="3"/>
  <c r="I36" i="3"/>
  <c r="J36" i="3" s="1"/>
  <c r="K36" i="3" s="1"/>
  <c r="L36" i="3" s="1"/>
  <c r="M36" i="3" s="1"/>
  <c r="N36" i="3" s="1"/>
  <c r="O36" i="3" s="1"/>
  <c r="P36" i="3" s="1"/>
  <c r="Q36" i="3" s="1"/>
  <c r="R36" i="3" s="1"/>
  <c r="S36" i="3" s="1"/>
  <c r="T36" i="3" s="1"/>
  <c r="U36" i="3" s="1"/>
  <c r="V36" i="3" s="1"/>
  <c r="H28" i="3"/>
  <c r="H24" i="3"/>
  <c r="H14" i="3"/>
  <c r="I11" i="3"/>
  <c r="I10" i="3" s="1"/>
  <c r="I9" i="3" s="1"/>
  <c r="H9" i="3"/>
  <c r="V24" i="3" l="1"/>
  <c r="S24" i="3"/>
  <c r="R24" i="3"/>
  <c r="O24" i="3"/>
  <c r="N24" i="3"/>
  <c r="K24" i="3"/>
  <c r="J24" i="3"/>
  <c r="M14" i="3"/>
  <c r="V28" i="3"/>
  <c r="R28" i="3"/>
  <c r="N28" i="3"/>
  <c r="J28" i="3"/>
  <c r="U24" i="3"/>
  <c r="Q24" i="3"/>
  <c r="M24" i="3"/>
  <c r="S14" i="3"/>
  <c r="O14" i="3"/>
  <c r="K14" i="3"/>
  <c r="T14" i="3"/>
  <c r="T37" i="3" s="1"/>
  <c r="T39" i="3" s="1"/>
  <c r="P14" i="3"/>
  <c r="L14" i="3"/>
  <c r="Q14" i="3"/>
  <c r="U28" i="3"/>
  <c r="U37" i="3" s="1"/>
  <c r="U39" i="3" s="1"/>
  <c r="Q28" i="3"/>
  <c r="M28" i="3"/>
  <c r="T24" i="3"/>
  <c r="P24" i="3"/>
  <c r="L24" i="3"/>
  <c r="U14" i="3"/>
  <c r="S28" i="3"/>
  <c r="S37" i="3" s="1"/>
  <c r="S39" i="3" s="1"/>
  <c r="O28" i="3"/>
  <c r="K28" i="3"/>
  <c r="T28" i="3"/>
  <c r="P28" i="3"/>
  <c r="L28" i="3"/>
  <c r="L37" i="3" s="1"/>
  <c r="L39" i="3" s="1"/>
  <c r="V14" i="3"/>
  <c r="R14" i="3"/>
  <c r="N14" i="3"/>
  <c r="J14" i="3"/>
  <c r="Q37" i="3"/>
  <c r="Q39" i="3" s="1"/>
  <c r="V37" i="3"/>
  <c r="V39" i="3" s="1"/>
  <c r="R37" i="3"/>
  <c r="R39" i="3" s="1"/>
  <c r="I24" i="3"/>
  <c r="I14" i="3"/>
  <c r="I28" i="3"/>
  <c r="P37" i="3" l="1"/>
  <c r="P39" i="3" s="1"/>
  <c r="O37" i="3"/>
  <c r="O39" i="3" s="1"/>
  <c r="N37" i="3"/>
  <c r="N39" i="3" s="1"/>
  <c r="K37" i="3"/>
  <c r="K39" i="3" s="1"/>
  <c r="M37" i="3"/>
  <c r="M39" i="3" s="1"/>
  <c r="J37" i="3"/>
  <c r="J39" i="3" s="1"/>
  <c r="I37" i="3"/>
  <c r="I39" i="3" s="1"/>
  <c r="D36" i="3" l="1"/>
  <c r="E10" i="3" l="1"/>
  <c r="E11" i="3"/>
  <c r="E15" i="3"/>
  <c r="E16" i="3"/>
  <c r="E17" i="3"/>
  <c r="E18" i="3"/>
  <c r="E19" i="3"/>
  <c r="E20" i="3"/>
  <c r="E25" i="3"/>
  <c r="E26" i="3"/>
  <c r="E27" i="3"/>
  <c r="E29" i="3"/>
  <c r="E30" i="3"/>
  <c r="E31" i="3"/>
  <c r="E32" i="3"/>
  <c r="E33" i="3"/>
  <c r="E35" i="3"/>
  <c r="E28" i="3" l="1"/>
  <c r="E24" i="3"/>
  <c r="E14" i="3"/>
  <c r="E9" i="3"/>
  <c r="E37" i="3" l="1"/>
  <c r="E39" i="3" s="1"/>
  <c r="D35" i="3" l="1"/>
  <c r="D33" i="3" l="1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D14" i="3" l="1"/>
  <c r="D9" i="3" l="1"/>
  <c r="D37" i="3" s="1"/>
  <c r="D39" i="3" l="1"/>
</calcChain>
</file>

<file path=xl/sharedStrings.xml><?xml version="1.0" encoding="utf-8"?>
<sst xmlns="http://schemas.openxmlformats.org/spreadsheetml/2006/main" count="143" uniqueCount="101">
  <si>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</si>
  <si>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</si>
  <si>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</si>
  <si>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</si>
  <si>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</si>
  <si>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</si>
  <si>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</si>
  <si>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</si>
  <si>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</si>
  <si>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</si>
  <si>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</si>
  <si>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</si>
  <si>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</si>
  <si>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</si>
  <si>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</si>
  <si>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</si>
  <si>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</si>
  <si>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</si>
  <si>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</si>
  <si>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</si>
  <si>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</si>
  <si>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</si>
  <si>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</si>
  <si>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</si>
  <si>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6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</si>
  <si>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</si>
  <si>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</si>
  <si>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</si>
  <si>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</si>
  <si>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</si>
  <si>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</si>
  <si>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</si>
  <si>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</si>
  <si>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</si>
  <si>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</si>
  <si>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</si>
  <si>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</si>
  <si>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</si>
  <si>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</si>
  <si>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</si>
  <si>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</si>
  <si>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</si>
  <si>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</si>
  <si>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</si>
  <si>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</si>
  <si>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</si>
  <si>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</si>
  <si>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</si>
  <si>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Стоимость на 1 кв. м. общей площади (руб./мес.)         (размер платы в месяц на 1 кв. м.)  </t>
  </si>
  <si>
    <t>Проведение технической инвентаризации, 7500 руб.                    В тарифе распределяется на площадь жилых помещений в МКД</t>
  </si>
  <si>
    <t>16</t>
  </si>
  <si>
    <t>10</t>
  </si>
  <si>
    <t>9</t>
  </si>
  <si>
    <t>20</t>
  </si>
  <si>
    <t>8</t>
  </si>
  <si>
    <t>12</t>
  </si>
  <si>
    <t>Приложение № 2</t>
  </si>
  <si>
    <t xml:space="preserve"> извещению и документации </t>
  </si>
  <si>
    <t>о проведении открытого конкурса</t>
  </si>
  <si>
    <t>Лот №2 Соломбальский территориальный округ (Хабарка)</t>
  </si>
  <si>
    <t>Декабристов ул.</t>
  </si>
  <si>
    <t>11</t>
  </si>
  <si>
    <t>Приморская  ул.</t>
  </si>
  <si>
    <t xml:space="preserve"> деревянный благоустроенный дом с ХВС,  канализацией, центральным отоплением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</si>
  <si>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</si>
  <si>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 xml:space="preserve">Перечень обязательных работ, услуг </t>
  </si>
  <si>
    <t xml:space="preserve"> деревянный не благоустроенный без канализации, без ХВС (колонка) с печным отоплением (без центр отопления)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</si>
  <si>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</si>
  <si>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</si>
  <si>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</si>
  <si>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</si>
  <si>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</si>
  <si>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</si>
  <si>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</si>
  <si>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</si>
  <si>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2 раз(а) в год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</si>
  <si>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</si>
  <si>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</si>
  <si>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</si>
  <si>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</si>
  <si>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</si>
  <si>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</si>
  <si>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</si>
  <si>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</si>
  <si>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</si>
  <si>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</si>
  <si>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</si>
  <si>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</si>
  <si>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</si>
  <si>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</si>
  <si>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>VI. ВДГО</t>
  </si>
  <si>
    <t>ул. Восьмое марта</t>
  </si>
  <si>
    <t>16,к.1</t>
  </si>
  <si>
    <t>ул. Декабристов</t>
  </si>
  <si>
    <t>ул. Приморская</t>
  </si>
  <si>
    <t>10, корп. 1</t>
  </si>
  <si>
    <t>12, корп. 3</t>
  </si>
  <si>
    <t>14, корп.1</t>
  </si>
  <si>
    <t>20, корп. 1</t>
  </si>
  <si>
    <t>ул. РАСЧАЛКА, 1 ЛИНИЯ пос.</t>
  </si>
  <si>
    <t>Проведение технической инвентаризации,  В тарифе распределяется на площадь жилых помещений в МКД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</si>
</sst>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Blogger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9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9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 vertical="center" wrapText="1"/>
    </xf>
    <xf numFmtId="4" fontId="17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4" fontId="17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3" fillId="2" borderId="6" xfId="0" applyNumberFormat="1" applyFont="1" applyFill="1" applyBorder="1" applyAlignment="1">
      <alignment horizontal="center" vertical="center" wrapText="1"/>
    </xf>
    <xf numFmtId="4" fontId="13" fillId="2" borderId="1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Border="1" applyAlignment="1"/>
    <xf numFmtId="4" fontId="2" fillId="0" borderId="0" xfId="0" applyNumberFormat="1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17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9" fontId="13" fillId="2" borderId="11" xfId="2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5" fillId="2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/>
    </xf>
    <xf numFmtId="2" fontId="16" fillId="2" borderId="14" xfId="0" applyNumberFormat="1" applyFont="1" applyFill="1" applyBorder="1" applyAlignment="1">
      <alignment horizontal="center" vertical="center" wrapText="1"/>
    </xf>
    <xf numFmtId="49" fontId="13" fillId="2" borderId="14" xfId="2" applyNumberFormat="1" applyFont="1" applyFill="1" applyBorder="1" applyAlignment="1">
      <alignment horizontal="left" vertical="center" wrapText="1"/>
    </xf>
    <xf numFmtId="49" fontId="16" fillId="2" borderId="15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/>
    </xf>
    <xf numFmtId="4" fontId="8" fillId="3" borderId="14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6"/>
  <sheetViews>
    <sheetView tabSelected="1" view="pageBreakPreview" topLeftCell="C28" zoomScale="86" zoomScaleNormal="100" zoomScaleSheetLayoutView="86" workbookViewId="0">
      <selection activeCell="X37" sqref="X37"/>
    </sheetView>
  </sheetViews>
  <sheetFormatPr defaultRowHeight="12.75"/>
  <cols>
    <col min="1" max="1" width="55.5703125" style="4" customWidth="1"/>
    <col min="2" max="2" width="35.28515625" style="16" customWidth="1"/>
    <col min="3" max="3" width="27.85546875" style="67" customWidth="1"/>
    <col min="4" max="5" width="9.28515625" style="74" customWidth="1"/>
    <col min="6" max="6" width="50.28515625" customWidth="1"/>
    <col min="7" max="7" width="11.5703125" bestFit="1" customWidth="1"/>
    <col min="8" max="8" width="26.5703125" customWidth="1"/>
    <col min="9" max="9" width="9" customWidth="1"/>
    <col min="23" max="23" width="13.42578125" customWidth="1"/>
    <col min="24" max="24" width="12.140625" customWidth="1"/>
    <col min="25" max="25" width="11.5703125" customWidth="1"/>
  </cols>
  <sheetData>
    <row r="1" spans="1:22" s="1" customFormat="1" ht="16.5" customHeight="1">
      <c r="A1" s="20" t="s">
        <v>18</v>
      </c>
      <c r="B1" s="20"/>
      <c r="C1" s="65"/>
      <c r="D1" s="71" t="s">
        <v>56</v>
      </c>
      <c r="E1" s="72"/>
    </row>
    <row r="2" spans="1:22" s="1" customFormat="1" ht="16.5" customHeight="1">
      <c r="A2" s="20" t="s">
        <v>17</v>
      </c>
      <c r="B2" s="20"/>
      <c r="C2" s="65"/>
      <c r="D2" s="73" t="s">
        <v>57</v>
      </c>
      <c r="E2" s="73"/>
    </row>
    <row r="3" spans="1:22" s="1" customFormat="1" ht="16.5" customHeight="1">
      <c r="A3" s="20" t="s">
        <v>16</v>
      </c>
      <c r="B3" s="20"/>
      <c r="C3" s="65"/>
      <c r="D3" s="73" t="s">
        <v>58</v>
      </c>
      <c r="E3" s="73"/>
    </row>
    <row r="4" spans="1:22" s="1" customFormat="1" ht="16.5" customHeight="1">
      <c r="A4" s="20" t="s">
        <v>15</v>
      </c>
      <c r="B4" s="20"/>
      <c r="C4" s="66"/>
      <c r="D4" s="74"/>
      <c r="E4" s="74"/>
    </row>
    <row r="5" spans="1:22" s="1" customFormat="1">
      <c r="A5" s="3" t="s">
        <v>59</v>
      </c>
      <c r="B5" s="16"/>
      <c r="C5" s="67"/>
      <c r="D5" s="74"/>
      <c r="E5" s="74"/>
    </row>
    <row r="6" spans="1:22" s="1" customFormat="1" ht="15.75" customHeight="1">
      <c r="A6" s="87" t="s">
        <v>14</v>
      </c>
      <c r="B6" s="35" t="s">
        <v>13</v>
      </c>
      <c r="C6" s="36"/>
      <c r="D6" s="19"/>
      <c r="E6" s="21"/>
    </row>
    <row r="7" spans="1:22" s="6" customFormat="1" ht="71.25" customHeight="1">
      <c r="A7" s="88"/>
      <c r="B7" s="89" t="s">
        <v>12</v>
      </c>
      <c r="C7" s="90" t="s">
        <v>63</v>
      </c>
      <c r="D7" s="75" t="s">
        <v>60</v>
      </c>
      <c r="E7" s="75" t="s">
        <v>62</v>
      </c>
      <c r="F7" s="85" t="s">
        <v>65</v>
      </c>
      <c r="G7" s="86" t="s">
        <v>12</v>
      </c>
      <c r="H7" s="86" t="s">
        <v>66</v>
      </c>
      <c r="I7" s="82" t="s">
        <v>91</v>
      </c>
      <c r="J7" s="82" t="s">
        <v>91</v>
      </c>
      <c r="K7" s="82" t="s">
        <v>91</v>
      </c>
      <c r="L7" s="82" t="s">
        <v>93</v>
      </c>
      <c r="M7" s="82" t="s">
        <v>93</v>
      </c>
      <c r="N7" s="82" t="s">
        <v>94</v>
      </c>
      <c r="O7" s="82" t="s">
        <v>94</v>
      </c>
      <c r="P7" s="82" t="s">
        <v>94</v>
      </c>
      <c r="Q7" s="82" t="s">
        <v>94</v>
      </c>
      <c r="R7" s="82" t="s">
        <v>94</v>
      </c>
      <c r="S7" s="82" t="s">
        <v>94</v>
      </c>
      <c r="T7" s="82" t="s">
        <v>94</v>
      </c>
      <c r="U7" s="82" t="s">
        <v>94</v>
      </c>
      <c r="V7" s="82" t="s">
        <v>99</v>
      </c>
    </row>
    <row r="8" spans="1:22" s="6" customFormat="1" ht="22.5" customHeight="1">
      <c r="A8" s="88"/>
      <c r="B8" s="89"/>
      <c r="C8" s="91"/>
      <c r="D8" s="76" t="s">
        <v>61</v>
      </c>
      <c r="E8" s="76" t="s">
        <v>50</v>
      </c>
      <c r="F8" s="85"/>
      <c r="G8" s="86"/>
      <c r="H8" s="86"/>
      <c r="I8" s="83" t="s">
        <v>55</v>
      </c>
      <c r="J8" s="83" t="s">
        <v>50</v>
      </c>
      <c r="K8" s="83" t="s">
        <v>92</v>
      </c>
      <c r="L8" s="83" t="s">
        <v>52</v>
      </c>
      <c r="M8" s="83" t="s">
        <v>55</v>
      </c>
      <c r="N8" s="83" t="s">
        <v>54</v>
      </c>
      <c r="O8" s="83" t="s">
        <v>51</v>
      </c>
      <c r="P8" s="83" t="s">
        <v>95</v>
      </c>
      <c r="Q8" s="83" t="s">
        <v>55</v>
      </c>
      <c r="R8" s="83" t="s">
        <v>96</v>
      </c>
      <c r="S8" s="83" t="s">
        <v>97</v>
      </c>
      <c r="T8" s="83" t="s">
        <v>53</v>
      </c>
      <c r="U8" s="83" t="s">
        <v>98</v>
      </c>
      <c r="V8" s="83" t="s">
        <v>24</v>
      </c>
    </row>
    <row r="9" spans="1:22" s="1" customFormat="1" ht="12.75" customHeight="1">
      <c r="A9" s="28" t="s">
        <v>11</v>
      </c>
      <c r="B9" s="37"/>
      <c r="C9" s="33">
        <v>0</v>
      </c>
      <c r="D9" s="12">
        <f t="shared" ref="D9:E9" si="0">SUM(D10:D13)</f>
        <v>0</v>
      </c>
      <c r="E9" s="12">
        <f t="shared" si="0"/>
        <v>0</v>
      </c>
      <c r="F9" s="46" t="s">
        <v>11</v>
      </c>
      <c r="G9" s="47"/>
      <c r="H9" s="29">
        <f>SUM(H10:H13)</f>
        <v>0</v>
      </c>
      <c r="I9" s="10">
        <f>SUM(I10:I12)</f>
        <v>0</v>
      </c>
      <c r="J9" s="10">
        <f t="shared" ref="J9:V9" si="1">SUM(J10:J12)</f>
        <v>0</v>
      </c>
      <c r="K9" s="10">
        <f t="shared" si="1"/>
        <v>0</v>
      </c>
      <c r="L9" s="10">
        <f t="shared" si="1"/>
        <v>0</v>
      </c>
      <c r="M9" s="10">
        <f t="shared" si="1"/>
        <v>0</v>
      </c>
      <c r="N9" s="10">
        <f t="shared" si="1"/>
        <v>0</v>
      </c>
      <c r="O9" s="10">
        <f t="shared" si="1"/>
        <v>0</v>
      </c>
      <c r="P9" s="10">
        <f t="shared" si="1"/>
        <v>0</v>
      </c>
      <c r="Q9" s="10">
        <f t="shared" si="1"/>
        <v>0</v>
      </c>
      <c r="R9" s="10">
        <f t="shared" si="1"/>
        <v>0</v>
      </c>
      <c r="S9" s="10">
        <f t="shared" si="1"/>
        <v>0</v>
      </c>
      <c r="T9" s="10">
        <f t="shared" si="1"/>
        <v>0</v>
      </c>
      <c r="U9" s="10">
        <f t="shared" si="1"/>
        <v>0</v>
      </c>
      <c r="V9" s="10">
        <f t="shared" si="1"/>
        <v>0</v>
      </c>
    </row>
    <row r="10" spans="1:22" s="1" customFormat="1" ht="12.75" customHeight="1">
      <c r="A10" s="27" t="s">
        <v>19</v>
      </c>
      <c r="B10" s="37" t="s">
        <v>42</v>
      </c>
      <c r="C10" s="40">
        <v>0</v>
      </c>
      <c r="D10" s="23">
        <f>$C$10*12*D38</f>
        <v>0</v>
      </c>
      <c r="E10" s="23">
        <f t="shared" ref="E10" si="2">$C$10*12*E38</f>
        <v>0</v>
      </c>
      <c r="F10" s="48" t="s">
        <v>19</v>
      </c>
      <c r="G10" s="26" t="s">
        <v>67</v>
      </c>
      <c r="H10" s="26">
        <v>0</v>
      </c>
      <c r="I10" s="10">
        <f>SUM(I11:I13)</f>
        <v>0</v>
      </c>
      <c r="J10" s="10">
        <f t="shared" ref="J10:V10" si="3">SUM(J11:J13)</f>
        <v>0</v>
      </c>
      <c r="K10" s="10">
        <f t="shared" si="3"/>
        <v>0</v>
      </c>
      <c r="L10" s="10">
        <f t="shared" si="3"/>
        <v>0</v>
      </c>
      <c r="M10" s="10">
        <f t="shared" si="3"/>
        <v>0</v>
      </c>
      <c r="N10" s="10">
        <f t="shared" si="3"/>
        <v>0</v>
      </c>
      <c r="O10" s="10">
        <f t="shared" si="3"/>
        <v>0</v>
      </c>
      <c r="P10" s="10">
        <f t="shared" si="3"/>
        <v>0</v>
      </c>
      <c r="Q10" s="10">
        <f t="shared" si="3"/>
        <v>0</v>
      </c>
      <c r="R10" s="10">
        <f t="shared" si="3"/>
        <v>0</v>
      </c>
      <c r="S10" s="10">
        <f t="shared" si="3"/>
        <v>0</v>
      </c>
      <c r="T10" s="10">
        <f t="shared" si="3"/>
        <v>0</v>
      </c>
      <c r="U10" s="10">
        <f t="shared" si="3"/>
        <v>0</v>
      </c>
      <c r="V10" s="10">
        <f t="shared" si="3"/>
        <v>0</v>
      </c>
    </row>
    <row r="11" spans="1:22" s="1" customFormat="1" ht="27.75" customHeight="1">
      <c r="A11" s="27" t="s">
        <v>25</v>
      </c>
      <c r="B11" s="37" t="s">
        <v>43</v>
      </c>
      <c r="C11" s="40">
        <v>0</v>
      </c>
      <c r="D11" s="23">
        <f>$C$11*12*D38</f>
        <v>0</v>
      </c>
      <c r="E11" s="23">
        <f t="shared" ref="E11" si="4">$C$11*12*E38</f>
        <v>0</v>
      </c>
      <c r="F11" s="49" t="s">
        <v>25</v>
      </c>
      <c r="G11" s="26" t="s">
        <v>67</v>
      </c>
      <c r="H11" s="26">
        <v>0</v>
      </c>
      <c r="I11" s="8">
        <f t="shared" ref="I11:V11" si="5">$CC$11*12*I38</f>
        <v>0</v>
      </c>
      <c r="J11" s="8">
        <f t="shared" si="5"/>
        <v>0</v>
      </c>
      <c r="K11" s="8">
        <f t="shared" si="5"/>
        <v>0</v>
      </c>
      <c r="L11" s="8">
        <f t="shared" si="5"/>
        <v>0</v>
      </c>
      <c r="M11" s="8">
        <f t="shared" si="5"/>
        <v>0</v>
      </c>
      <c r="N11" s="8">
        <f t="shared" si="5"/>
        <v>0</v>
      </c>
      <c r="O11" s="8">
        <f t="shared" si="5"/>
        <v>0</v>
      </c>
      <c r="P11" s="8">
        <f t="shared" si="5"/>
        <v>0</v>
      </c>
      <c r="Q11" s="8">
        <f t="shared" si="5"/>
        <v>0</v>
      </c>
      <c r="R11" s="8">
        <f t="shared" si="5"/>
        <v>0</v>
      </c>
      <c r="S11" s="8">
        <f t="shared" si="5"/>
        <v>0</v>
      </c>
      <c r="T11" s="8">
        <f t="shared" si="5"/>
        <v>0</v>
      </c>
      <c r="U11" s="8">
        <f t="shared" si="5"/>
        <v>0</v>
      </c>
      <c r="V11" s="8">
        <f t="shared" si="5"/>
        <v>0</v>
      </c>
    </row>
    <row r="12" spans="1:22" s="1" customFormat="1">
      <c r="A12" s="27"/>
      <c r="B12" s="37"/>
      <c r="C12" s="40"/>
      <c r="D12" s="23"/>
      <c r="E12" s="23"/>
      <c r="F12" s="48" t="s">
        <v>68</v>
      </c>
      <c r="G12" s="26"/>
      <c r="H12" s="2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s="1" customFormat="1">
      <c r="A13" s="27"/>
      <c r="B13" s="37"/>
      <c r="C13" s="40"/>
      <c r="D13" s="23"/>
      <c r="E13" s="23"/>
      <c r="F13" s="48" t="s">
        <v>69</v>
      </c>
      <c r="G13" s="26"/>
      <c r="H13" s="2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s="1" customFormat="1" ht="23.85" customHeight="1">
      <c r="A14" s="28" t="s">
        <v>10</v>
      </c>
      <c r="B14" s="37"/>
      <c r="C14" s="33">
        <f>SUM(C15:C21)</f>
        <v>4.4300000000000006</v>
      </c>
      <c r="D14" s="77">
        <f>SUM(D15:D21)</f>
        <v>36967.464</v>
      </c>
      <c r="E14" s="77">
        <f t="shared" ref="E14" si="6">SUM(E15:E21)</f>
        <v>10860.588000000002</v>
      </c>
      <c r="F14" s="50" t="s">
        <v>10</v>
      </c>
      <c r="G14" s="47"/>
      <c r="H14" s="29">
        <f>SUM(H15:H21)</f>
        <v>9.4499999999999993</v>
      </c>
      <c r="I14" s="7">
        <f>SUM(I15:I21)</f>
        <v>57641.22</v>
      </c>
      <c r="J14" s="7">
        <f t="shared" ref="J14:V14" si="7">SUM(J15:J21)</f>
        <v>58979.340000000004</v>
      </c>
      <c r="K14" s="7">
        <f t="shared" si="7"/>
        <v>57232.979999999996</v>
      </c>
      <c r="L14" s="7">
        <f t="shared" si="7"/>
        <v>57663.9</v>
      </c>
      <c r="M14" s="7">
        <f t="shared" si="7"/>
        <v>58117.5</v>
      </c>
      <c r="N14" s="7">
        <f t="shared" si="7"/>
        <v>57890.7</v>
      </c>
      <c r="O14" s="7">
        <f t="shared" si="7"/>
        <v>59002.01999999999</v>
      </c>
      <c r="P14" s="7">
        <f t="shared" si="7"/>
        <v>57119.58</v>
      </c>
      <c r="Q14" s="7">
        <f t="shared" si="7"/>
        <v>57765.959999999992</v>
      </c>
      <c r="R14" s="7">
        <f t="shared" si="7"/>
        <v>56371.14</v>
      </c>
      <c r="S14" s="7">
        <f t="shared" si="7"/>
        <v>56133</v>
      </c>
      <c r="T14" s="7">
        <f t="shared" si="7"/>
        <v>58412.340000000004</v>
      </c>
      <c r="U14" s="7">
        <f t="shared" si="7"/>
        <v>58140.18</v>
      </c>
      <c r="V14" s="7">
        <f t="shared" si="7"/>
        <v>8210.16</v>
      </c>
    </row>
    <row r="15" spans="1:22" s="1" customFormat="1">
      <c r="A15" s="27" t="s">
        <v>26</v>
      </c>
      <c r="B15" s="37" t="s">
        <v>20</v>
      </c>
      <c r="C15" s="40">
        <v>0.41</v>
      </c>
      <c r="D15" s="23">
        <f>$C$15*12*D38</f>
        <v>3421.3679999999999</v>
      </c>
      <c r="E15" s="23">
        <f t="shared" ref="E15" si="8">$C$15*12*E38</f>
        <v>1005.1560000000001</v>
      </c>
      <c r="F15" s="48" t="s">
        <v>70</v>
      </c>
      <c r="G15" s="26" t="s">
        <v>20</v>
      </c>
      <c r="H15" s="26">
        <v>0.39</v>
      </c>
      <c r="I15" s="8">
        <f>$H$15*12*I38</f>
        <v>2378.8440000000001</v>
      </c>
      <c r="J15" s="8">
        <f t="shared" ref="J15:V15" si="9">$H$15*12*J38</f>
        <v>2434.0679999999998</v>
      </c>
      <c r="K15" s="8">
        <f t="shared" si="9"/>
        <v>2361.9959999999996</v>
      </c>
      <c r="L15" s="8">
        <f t="shared" si="9"/>
        <v>2379.7799999999997</v>
      </c>
      <c r="M15" s="8">
        <f t="shared" si="9"/>
        <v>2398.5</v>
      </c>
      <c r="N15" s="8">
        <f t="shared" si="9"/>
        <v>2389.14</v>
      </c>
      <c r="O15" s="8">
        <f t="shared" si="9"/>
        <v>2435.0039999999995</v>
      </c>
      <c r="P15" s="8">
        <f t="shared" si="9"/>
        <v>2357.3159999999998</v>
      </c>
      <c r="Q15" s="8">
        <f t="shared" si="9"/>
        <v>2383.9919999999997</v>
      </c>
      <c r="R15" s="8">
        <f t="shared" si="9"/>
        <v>2326.4279999999999</v>
      </c>
      <c r="S15" s="8">
        <f t="shared" si="9"/>
        <v>2316.6</v>
      </c>
      <c r="T15" s="8">
        <f t="shared" si="9"/>
        <v>2410.6680000000001</v>
      </c>
      <c r="U15" s="8">
        <f t="shared" si="9"/>
        <v>2399.4360000000001</v>
      </c>
      <c r="V15" s="8">
        <f t="shared" si="9"/>
        <v>338.83199999999999</v>
      </c>
    </row>
    <row r="16" spans="1:22" s="1" customFormat="1">
      <c r="A16" s="27" t="s">
        <v>27</v>
      </c>
      <c r="B16" s="37" t="s">
        <v>9</v>
      </c>
      <c r="C16" s="40">
        <v>0.49</v>
      </c>
      <c r="D16" s="23">
        <f>$C$16*12*D38</f>
        <v>4088.9519999999998</v>
      </c>
      <c r="E16" s="23">
        <f t="shared" ref="E16" si="10">$C$16*12*E38</f>
        <v>1201.2840000000001</v>
      </c>
      <c r="F16" s="48" t="s">
        <v>71</v>
      </c>
      <c r="G16" s="26" t="s">
        <v>9</v>
      </c>
      <c r="H16" s="26">
        <v>0.7</v>
      </c>
      <c r="I16" s="8">
        <f>$H$16*12*I38</f>
        <v>4269.7199999999993</v>
      </c>
      <c r="J16" s="8">
        <f t="shared" ref="J16:V16" si="11">$H$16*12*J38</f>
        <v>4368.8399999999992</v>
      </c>
      <c r="K16" s="8">
        <f t="shared" si="11"/>
        <v>4239.4799999999996</v>
      </c>
      <c r="L16" s="8">
        <f t="shared" si="11"/>
        <v>4271.3999999999996</v>
      </c>
      <c r="M16" s="8">
        <f t="shared" si="11"/>
        <v>4304.9999999999991</v>
      </c>
      <c r="N16" s="8">
        <f t="shared" si="11"/>
        <v>4288.1999999999989</v>
      </c>
      <c r="O16" s="8">
        <f t="shared" si="11"/>
        <v>4370.5199999999986</v>
      </c>
      <c r="P16" s="8">
        <f t="shared" si="11"/>
        <v>4231.079999999999</v>
      </c>
      <c r="Q16" s="8">
        <f t="shared" si="11"/>
        <v>4278.9599999999991</v>
      </c>
      <c r="R16" s="8">
        <f t="shared" si="11"/>
        <v>4175.6399999999994</v>
      </c>
      <c r="S16" s="8">
        <f t="shared" si="11"/>
        <v>4157.9999999999991</v>
      </c>
      <c r="T16" s="8">
        <f t="shared" si="11"/>
        <v>4326.8399999999992</v>
      </c>
      <c r="U16" s="8">
        <f t="shared" si="11"/>
        <v>4306.6799999999994</v>
      </c>
      <c r="V16" s="8">
        <f t="shared" si="11"/>
        <v>608.16</v>
      </c>
    </row>
    <row r="17" spans="1:22" s="1" customFormat="1">
      <c r="A17" s="27" t="s">
        <v>28</v>
      </c>
      <c r="B17" s="37" t="s">
        <v>21</v>
      </c>
      <c r="C17" s="40">
        <v>0.37</v>
      </c>
      <c r="D17" s="23">
        <f>$C$17*12*D38</f>
        <v>3087.5759999999996</v>
      </c>
      <c r="E17" s="23">
        <f t="shared" ref="E17" si="12">$C$17*12*E38</f>
        <v>907.09199999999998</v>
      </c>
      <c r="F17" s="48" t="s">
        <v>72</v>
      </c>
      <c r="G17" s="26" t="s">
        <v>21</v>
      </c>
      <c r="H17" s="26">
        <v>0.38</v>
      </c>
      <c r="I17" s="8">
        <f>$H$17*12*I38</f>
        <v>2317.8480000000004</v>
      </c>
      <c r="J17" s="8">
        <f t="shared" ref="J17:V17" si="13">$H$17*12*J38</f>
        <v>2371.6560000000004</v>
      </c>
      <c r="K17" s="8">
        <f t="shared" si="13"/>
        <v>2301.4320000000002</v>
      </c>
      <c r="L17" s="8">
        <f t="shared" si="13"/>
        <v>2318.7600000000002</v>
      </c>
      <c r="M17" s="8">
        <f t="shared" si="13"/>
        <v>2337.0000000000005</v>
      </c>
      <c r="N17" s="8">
        <f t="shared" si="13"/>
        <v>2327.88</v>
      </c>
      <c r="O17" s="8">
        <f t="shared" si="13"/>
        <v>2372.5680000000002</v>
      </c>
      <c r="P17" s="8">
        <f t="shared" si="13"/>
        <v>2296.8720000000003</v>
      </c>
      <c r="Q17" s="8">
        <f t="shared" si="13"/>
        <v>2322.864</v>
      </c>
      <c r="R17" s="8">
        <f t="shared" si="13"/>
        <v>2266.7760000000003</v>
      </c>
      <c r="S17" s="8">
        <f t="shared" si="13"/>
        <v>2257.2000000000003</v>
      </c>
      <c r="T17" s="8">
        <f t="shared" si="13"/>
        <v>2348.8560000000002</v>
      </c>
      <c r="U17" s="8">
        <f t="shared" si="13"/>
        <v>2337.9120000000003</v>
      </c>
      <c r="V17" s="8">
        <f t="shared" si="13"/>
        <v>330.14400000000006</v>
      </c>
    </row>
    <row r="18" spans="1:22" s="1" customFormat="1" ht="57.75" customHeight="1">
      <c r="A18" s="30" t="s">
        <v>29</v>
      </c>
      <c r="B18" s="37" t="s">
        <v>8</v>
      </c>
      <c r="C18" s="40">
        <v>0.6</v>
      </c>
      <c r="D18" s="23">
        <f>$C$18*12*D38</f>
        <v>5006.8799999999992</v>
      </c>
      <c r="E18" s="23">
        <f t="shared" ref="E18" si="14">$C$18*12*E38</f>
        <v>1470.96</v>
      </c>
      <c r="F18" s="51" t="s">
        <v>73</v>
      </c>
      <c r="G18" s="52" t="s">
        <v>8</v>
      </c>
      <c r="H18" s="26">
        <v>0.54</v>
      </c>
      <c r="I18" s="8">
        <f>$H$18*12*I38</f>
        <v>3293.7840000000001</v>
      </c>
      <c r="J18" s="8">
        <f t="shared" ref="J18:V18" si="15">$H$18*12*J38</f>
        <v>3370.2480000000005</v>
      </c>
      <c r="K18" s="8">
        <f t="shared" si="15"/>
        <v>3270.4560000000001</v>
      </c>
      <c r="L18" s="8">
        <f t="shared" si="15"/>
        <v>3295.0800000000004</v>
      </c>
      <c r="M18" s="8">
        <f t="shared" si="15"/>
        <v>3321</v>
      </c>
      <c r="N18" s="8">
        <f t="shared" si="15"/>
        <v>3308.0400000000004</v>
      </c>
      <c r="O18" s="8">
        <f t="shared" si="15"/>
        <v>3371.5439999999999</v>
      </c>
      <c r="P18" s="8">
        <f t="shared" si="15"/>
        <v>3263.9760000000001</v>
      </c>
      <c r="Q18" s="8">
        <f t="shared" si="15"/>
        <v>3300.9120000000003</v>
      </c>
      <c r="R18" s="8">
        <f t="shared" si="15"/>
        <v>3221.2080000000005</v>
      </c>
      <c r="S18" s="8">
        <f t="shared" si="15"/>
        <v>3207.6000000000004</v>
      </c>
      <c r="T18" s="8">
        <f t="shared" si="15"/>
        <v>3337.8480000000004</v>
      </c>
      <c r="U18" s="8">
        <f t="shared" si="15"/>
        <v>3322.2960000000007</v>
      </c>
      <c r="V18" s="8">
        <f t="shared" si="15"/>
        <v>469.15200000000004</v>
      </c>
    </row>
    <row r="19" spans="1:22" s="1" customFormat="1" ht="38.25" customHeight="1">
      <c r="A19" s="27" t="s">
        <v>30</v>
      </c>
      <c r="B19" s="37" t="s">
        <v>43</v>
      </c>
      <c r="C19" s="40">
        <v>7.0000000000000007E-2</v>
      </c>
      <c r="D19" s="23">
        <f>$C$19*12*D38</f>
        <v>584.13600000000008</v>
      </c>
      <c r="E19" s="23">
        <f t="shared" ref="E19" si="16">$C$19*12*E38</f>
        <v>171.61200000000002</v>
      </c>
      <c r="F19" s="49" t="s">
        <v>74</v>
      </c>
      <c r="G19" s="26" t="s">
        <v>75</v>
      </c>
      <c r="H19" s="26">
        <v>0.06</v>
      </c>
      <c r="I19" s="8">
        <f>$H$19*12*I38</f>
        <v>365.976</v>
      </c>
      <c r="J19" s="8">
        <f t="shared" ref="J19:V19" si="17">$H$19*12*J38</f>
        <v>374.47199999999998</v>
      </c>
      <c r="K19" s="8">
        <f t="shared" si="17"/>
        <v>363.38399999999996</v>
      </c>
      <c r="L19" s="8">
        <f t="shared" si="17"/>
        <v>366.12</v>
      </c>
      <c r="M19" s="8">
        <f t="shared" si="17"/>
        <v>369</v>
      </c>
      <c r="N19" s="8">
        <f t="shared" si="17"/>
        <v>367.56</v>
      </c>
      <c r="O19" s="8">
        <f t="shared" si="17"/>
        <v>374.61599999999993</v>
      </c>
      <c r="P19" s="8">
        <f t="shared" si="17"/>
        <v>362.66399999999999</v>
      </c>
      <c r="Q19" s="8">
        <f t="shared" si="17"/>
        <v>366.76799999999997</v>
      </c>
      <c r="R19" s="8">
        <f t="shared" si="17"/>
        <v>357.91199999999998</v>
      </c>
      <c r="S19" s="8">
        <f t="shared" si="17"/>
        <v>356.4</v>
      </c>
      <c r="T19" s="8">
        <f t="shared" si="17"/>
        <v>370.87200000000001</v>
      </c>
      <c r="U19" s="8">
        <f t="shared" si="17"/>
        <v>369.14400000000001</v>
      </c>
      <c r="V19" s="8">
        <f t="shared" si="17"/>
        <v>52.128</v>
      </c>
    </row>
    <row r="20" spans="1:22" s="1" customFormat="1" ht="24">
      <c r="A20" s="27" t="s">
        <v>31</v>
      </c>
      <c r="B20" s="37" t="s">
        <v>44</v>
      </c>
      <c r="C20" s="40">
        <v>2.4900000000000002</v>
      </c>
      <c r="D20" s="23">
        <f>$C$20*12*D38</f>
        <v>20778.552</v>
      </c>
      <c r="E20" s="23">
        <f t="shared" ref="E20" si="18">$C$20*12*E38</f>
        <v>6104.4840000000013</v>
      </c>
      <c r="F20" s="48" t="s">
        <v>76</v>
      </c>
      <c r="G20" s="53" t="s">
        <v>77</v>
      </c>
      <c r="H20" s="26">
        <v>3.34</v>
      </c>
      <c r="I20" s="8">
        <f>$H$20*12*I38</f>
        <v>20372.664000000001</v>
      </c>
      <c r="J20" s="8">
        <f t="shared" ref="J20:V20" si="19">$H$20*12*J38</f>
        <v>20845.608</v>
      </c>
      <c r="K20" s="8">
        <f t="shared" si="19"/>
        <v>20228.376</v>
      </c>
      <c r="L20" s="8">
        <f t="shared" si="19"/>
        <v>20380.68</v>
      </c>
      <c r="M20" s="8">
        <f t="shared" si="19"/>
        <v>20541</v>
      </c>
      <c r="N20" s="8">
        <f t="shared" si="19"/>
        <v>20460.84</v>
      </c>
      <c r="O20" s="8">
        <f t="shared" si="19"/>
        <v>20853.623999999996</v>
      </c>
      <c r="P20" s="8">
        <f t="shared" si="19"/>
        <v>20188.295999999998</v>
      </c>
      <c r="Q20" s="8">
        <f t="shared" si="19"/>
        <v>20416.751999999997</v>
      </c>
      <c r="R20" s="8">
        <f t="shared" si="19"/>
        <v>19923.768</v>
      </c>
      <c r="S20" s="8">
        <f t="shared" si="19"/>
        <v>19839.599999999999</v>
      </c>
      <c r="T20" s="8">
        <f t="shared" si="19"/>
        <v>20645.207999999999</v>
      </c>
      <c r="U20" s="8">
        <f t="shared" si="19"/>
        <v>20549.016</v>
      </c>
      <c r="V20" s="8">
        <f t="shared" si="19"/>
        <v>2901.7919999999999</v>
      </c>
    </row>
    <row r="21" spans="1:22" s="22" customFormat="1" ht="12.75" customHeight="1">
      <c r="A21" s="38"/>
      <c r="B21" s="39"/>
      <c r="C21" s="68"/>
      <c r="D21" s="78"/>
      <c r="E21" s="78"/>
      <c r="F21" s="48" t="s">
        <v>78</v>
      </c>
      <c r="G21" s="26" t="s">
        <v>2</v>
      </c>
      <c r="H21" s="26">
        <v>4.04</v>
      </c>
      <c r="I21" s="8">
        <f>$H$21*12*I38</f>
        <v>24642.384000000002</v>
      </c>
      <c r="J21" s="8">
        <f t="shared" ref="J21:V21" si="20">$H$21*12*J38</f>
        <v>25214.448000000004</v>
      </c>
      <c r="K21" s="8">
        <f t="shared" si="20"/>
        <v>24467.856</v>
      </c>
      <c r="L21" s="8">
        <f t="shared" si="20"/>
        <v>24652.080000000002</v>
      </c>
      <c r="M21" s="8">
        <f t="shared" si="20"/>
        <v>24846.000000000004</v>
      </c>
      <c r="N21" s="8">
        <f t="shared" si="20"/>
        <v>24749.040000000001</v>
      </c>
      <c r="O21" s="8">
        <f t="shared" si="20"/>
        <v>25224.144</v>
      </c>
      <c r="P21" s="8">
        <f t="shared" si="20"/>
        <v>24419.376</v>
      </c>
      <c r="Q21" s="8">
        <f t="shared" si="20"/>
        <v>24695.712</v>
      </c>
      <c r="R21" s="8">
        <f t="shared" si="20"/>
        <v>24099.408000000003</v>
      </c>
      <c r="S21" s="8">
        <f t="shared" si="20"/>
        <v>23997.600000000002</v>
      </c>
      <c r="T21" s="8">
        <f t="shared" si="20"/>
        <v>24972.048000000003</v>
      </c>
      <c r="U21" s="8">
        <f t="shared" si="20"/>
        <v>24855.696000000004</v>
      </c>
      <c r="V21" s="8">
        <f t="shared" si="20"/>
        <v>3509.9520000000007</v>
      </c>
    </row>
    <row r="22" spans="1:22" s="22" customFormat="1" ht="12.75" customHeight="1">
      <c r="A22" s="56"/>
      <c r="B22" s="39"/>
      <c r="C22" s="68"/>
      <c r="D22" s="78"/>
      <c r="E22" s="78"/>
      <c r="F22" s="57"/>
      <c r="G22" s="26"/>
      <c r="H22" s="2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s="22" customFormat="1" ht="12.75" customHeight="1">
      <c r="A23" s="56"/>
      <c r="B23" s="39"/>
      <c r="C23" s="68"/>
      <c r="D23" s="78"/>
      <c r="E23" s="78"/>
      <c r="F23" s="57"/>
      <c r="G23" s="26"/>
      <c r="H23" s="2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s="1" customFormat="1" ht="27" customHeight="1">
      <c r="A24" s="28" t="s">
        <v>7</v>
      </c>
      <c r="B24" s="37"/>
      <c r="C24" s="69">
        <f>SUM(C25:C27)</f>
        <v>2.1399999999999997</v>
      </c>
      <c r="D24" s="77">
        <f>SUM(D25:D27)</f>
        <v>17857.871999999996</v>
      </c>
      <c r="E24" s="77">
        <f t="shared" ref="E24" si="21">SUM(E25:E27)</f>
        <v>5246.424</v>
      </c>
      <c r="F24" s="50" t="s">
        <v>7</v>
      </c>
      <c r="G24" s="47"/>
      <c r="H24" s="31">
        <f>SUM(H25:H27)</f>
        <v>3.36</v>
      </c>
      <c r="I24" s="9">
        <f>SUM(I25:I27)</f>
        <v>20494.656000000003</v>
      </c>
      <c r="J24" s="9">
        <f t="shared" ref="J24:V24" si="22">SUM(J25:J27)</f>
        <v>20970.432000000001</v>
      </c>
      <c r="K24" s="9">
        <f t="shared" si="22"/>
        <v>20349.504000000001</v>
      </c>
      <c r="L24" s="9">
        <f t="shared" si="22"/>
        <v>20502.72</v>
      </c>
      <c r="M24" s="9">
        <f t="shared" si="22"/>
        <v>20664</v>
      </c>
      <c r="N24" s="9">
        <f t="shared" si="22"/>
        <v>20583.36</v>
      </c>
      <c r="O24" s="9">
        <f t="shared" si="22"/>
        <v>20978.495999999999</v>
      </c>
      <c r="P24" s="9">
        <f t="shared" si="22"/>
        <v>20309.184000000001</v>
      </c>
      <c r="Q24" s="9">
        <f t="shared" si="22"/>
        <v>20539.008000000002</v>
      </c>
      <c r="R24" s="9">
        <f t="shared" si="22"/>
        <v>20043.072</v>
      </c>
      <c r="S24" s="9">
        <f t="shared" si="22"/>
        <v>19958.400000000001</v>
      </c>
      <c r="T24" s="9">
        <f t="shared" si="22"/>
        <v>20768.832000000002</v>
      </c>
      <c r="U24" s="9">
        <f t="shared" si="22"/>
        <v>20672.064000000002</v>
      </c>
      <c r="V24" s="9">
        <f t="shared" si="22"/>
        <v>2919.1680000000001</v>
      </c>
    </row>
    <row r="25" spans="1:22" s="1" customFormat="1" ht="36" customHeight="1">
      <c r="A25" s="27" t="s">
        <v>32</v>
      </c>
      <c r="B25" s="37" t="s">
        <v>2</v>
      </c>
      <c r="C25" s="40">
        <v>1.1299999999999999</v>
      </c>
      <c r="D25" s="23">
        <f>$C$25*12*D38</f>
        <v>9429.623999999998</v>
      </c>
      <c r="E25" s="23">
        <f t="shared" ref="E25" si="23">$C$25*12*E38</f>
        <v>2770.308</v>
      </c>
      <c r="F25" s="49" t="s">
        <v>79</v>
      </c>
      <c r="G25" s="26" t="s">
        <v>2</v>
      </c>
      <c r="H25" s="26">
        <v>1.1100000000000001</v>
      </c>
      <c r="I25" s="8">
        <f>$H$25*12*I38</f>
        <v>6770.5560000000005</v>
      </c>
      <c r="J25" s="8">
        <f t="shared" ref="J25:V25" si="24">$H$25*12*J38</f>
        <v>6927.7320000000009</v>
      </c>
      <c r="K25" s="8">
        <f t="shared" si="24"/>
        <v>6722.6040000000003</v>
      </c>
      <c r="L25" s="8">
        <f t="shared" si="24"/>
        <v>6773.22</v>
      </c>
      <c r="M25" s="8">
        <f t="shared" si="24"/>
        <v>6826.5</v>
      </c>
      <c r="N25" s="8">
        <f t="shared" si="24"/>
        <v>6799.8600000000006</v>
      </c>
      <c r="O25" s="8">
        <f t="shared" si="24"/>
        <v>6930.3959999999997</v>
      </c>
      <c r="P25" s="8">
        <f t="shared" si="24"/>
        <v>6709.2839999999997</v>
      </c>
      <c r="Q25" s="8">
        <f t="shared" si="24"/>
        <v>6785.2079999999996</v>
      </c>
      <c r="R25" s="8">
        <f t="shared" si="24"/>
        <v>6621.3720000000003</v>
      </c>
      <c r="S25" s="8">
        <f t="shared" si="24"/>
        <v>6593.4000000000005</v>
      </c>
      <c r="T25" s="8">
        <f t="shared" si="24"/>
        <v>6861.1320000000005</v>
      </c>
      <c r="U25" s="8">
        <f t="shared" si="24"/>
        <v>6829.1640000000007</v>
      </c>
      <c r="V25" s="8">
        <f t="shared" si="24"/>
        <v>964.36800000000005</v>
      </c>
    </row>
    <row r="26" spans="1:22" s="1" customFormat="1" ht="71.25" customHeight="1">
      <c r="A26" s="27" t="s">
        <v>33</v>
      </c>
      <c r="B26" s="37" t="s">
        <v>6</v>
      </c>
      <c r="C26" s="40">
        <v>0.16</v>
      </c>
      <c r="D26" s="23">
        <f>$C$26*12*D38</f>
        <v>1335.1679999999999</v>
      </c>
      <c r="E26" s="23">
        <f t="shared" ref="E26" si="25">$C$26*12*E38</f>
        <v>392.25600000000003</v>
      </c>
      <c r="F26" s="49" t="s">
        <v>80</v>
      </c>
      <c r="G26" s="52" t="s">
        <v>6</v>
      </c>
      <c r="H26" s="26">
        <v>0.14000000000000001</v>
      </c>
      <c r="I26" s="8">
        <f>$H$26*12*I38</f>
        <v>853.94400000000007</v>
      </c>
      <c r="J26" s="8">
        <f t="shared" ref="J26:V26" si="26">$H$26*12*J38</f>
        <v>873.76800000000014</v>
      </c>
      <c r="K26" s="8">
        <f t="shared" si="26"/>
        <v>847.89600000000007</v>
      </c>
      <c r="L26" s="8">
        <f t="shared" si="26"/>
        <v>854.28000000000009</v>
      </c>
      <c r="M26" s="8">
        <f t="shared" si="26"/>
        <v>861.00000000000011</v>
      </c>
      <c r="N26" s="8">
        <f t="shared" si="26"/>
        <v>857.6400000000001</v>
      </c>
      <c r="O26" s="8">
        <f t="shared" si="26"/>
        <v>874.10400000000004</v>
      </c>
      <c r="P26" s="8">
        <f t="shared" si="26"/>
        <v>846.21600000000001</v>
      </c>
      <c r="Q26" s="8">
        <f t="shared" si="26"/>
        <v>855.79200000000003</v>
      </c>
      <c r="R26" s="8">
        <f t="shared" si="26"/>
        <v>835.12800000000016</v>
      </c>
      <c r="S26" s="8">
        <f t="shared" si="26"/>
        <v>831.6</v>
      </c>
      <c r="T26" s="8">
        <f t="shared" si="26"/>
        <v>865.36800000000017</v>
      </c>
      <c r="U26" s="8">
        <f t="shared" si="26"/>
        <v>861.33600000000013</v>
      </c>
      <c r="V26" s="8">
        <f t="shared" si="26"/>
        <v>121.63200000000002</v>
      </c>
    </row>
    <row r="27" spans="1:22" s="1" customFormat="1" ht="74.25" customHeight="1">
      <c r="A27" s="27" t="s">
        <v>34</v>
      </c>
      <c r="B27" s="37" t="s">
        <v>5</v>
      </c>
      <c r="C27" s="40">
        <v>0.85</v>
      </c>
      <c r="D27" s="23">
        <f>$C$27*12*D38</f>
        <v>7093.079999999999</v>
      </c>
      <c r="E27" s="23">
        <f t="shared" ref="E27" si="27">$C$27*12*E38</f>
        <v>2083.86</v>
      </c>
      <c r="F27" s="49" t="s">
        <v>81</v>
      </c>
      <c r="G27" s="26" t="s">
        <v>5</v>
      </c>
      <c r="H27" s="26">
        <v>2.11</v>
      </c>
      <c r="I27" s="8">
        <f>$H$27*12*I38</f>
        <v>12870.156000000001</v>
      </c>
      <c r="J27" s="8">
        <f t="shared" ref="J27:V27" si="28">$H$27*12*J38</f>
        <v>13168.932000000001</v>
      </c>
      <c r="K27" s="8">
        <f t="shared" si="28"/>
        <v>12779.003999999999</v>
      </c>
      <c r="L27" s="8">
        <f t="shared" si="28"/>
        <v>12875.22</v>
      </c>
      <c r="M27" s="8">
        <f t="shared" si="28"/>
        <v>12976.5</v>
      </c>
      <c r="N27" s="8">
        <f t="shared" si="28"/>
        <v>12925.86</v>
      </c>
      <c r="O27" s="8">
        <f t="shared" si="28"/>
        <v>13173.995999999999</v>
      </c>
      <c r="P27" s="8">
        <f t="shared" si="28"/>
        <v>12753.683999999999</v>
      </c>
      <c r="Q27" s="8">
        <f t="shared" si="28"/>
        <v>12898.008</v>
      </c>
      <c r="R27" s="8">
        <f t="shared" si="28"/>
        <v>12586.572</v>
      </c>
      <c r="S27" s="8">
        <f t="shared" si="28"/>
        <v>12533.4</v>
      </c>
      <c r="T27" s="8">
        <f t="shared" si="28"/>
        <v>13042.332</v>
      </c>
      <c r="U27" s="8">
        <f t="shared" si="28"/>
        <v>12981.564000000002</v>
      </c>
      <c r="V27" s="8">
        <f t="shared" si="28"/>
        <v>1833.1680000000001</v>
      </c>
    </row>
    <row r="28" spans="1:22" s="1" customFormat="1" ht="24.75" customHeight="1">
      <c r="A28" s="28" t="s">
        <v>4</v>
      </c>
      <c r="B28" s="37"/>
      <c r="C28" s="69">
        <f>SUM(C29:C33)</f>
        <v>10.93</v>
      </c>
      <c r="D28" s="79">
        <f>SUM(D29:D33)</f>
        <v>91208.66399999999</v>
      </c>
      <c r="E28" s="79">
        <f t="shared" ref="E28" si="29">SUM(E29:E33)</f>
        <v>26795.987999999998</v>
      </c>
      <c r="F28" s="46" t="s">
        <v>4</v>
      </c>
      <c r="G28" s="47"/>
      <c r="H28" s="31">
        <f>SUM(H29:H33)</f>
        <v>6.46</v>
      </c>
      <c r="I28" s="80">
        <f>SUM(I29:I33)</f>
        <v>39403.415999999997</v>
      </c>
      <c r="J28" s="80">
        <f t="shared" ref="J28:V28" si="30">SUM(J29:J33)</f>
        <v>40318.152000000002</v>
      </c>
      <c r="K28" s="80">
        <f t="shared" si="30"/>
        <v>39124.343999999997</v>
      </c>
      <c r="L28" s="80">
        <f t="shared" si="30"/>
        <v>39418.920000000006</v>
      </c>
      <c r="M28" s="80">
        <f t="shared" si="30"/>
        <v>39729</v>
      </c>
      <c r="N28" s="80">
        <f t="shared" si="30"/>
        <v>39573.96</v>
      </c>
      <c r="O28" s="80">
        <f t="shared" si="30"/>
        <v>40333.655999999995</v>
      </c>
      <c r="P28" s="80">
        <f t="shared" si="30"/>
        <v>39046.824000000001</v>
      </c>
      <c r="Q28" s="80">
        <f t="shared" si="30"/>
        <v>39488.688000000002</v>
      </c>
      <c r="R28" s="80">
        <f t="shared" si="30"/>
        <v>38535.192000000003</v>
      </c>
      <c r="S28" s="80">
        <f t="shared" si="30"/>
        <v>38372.399999999994</v>
      </c>
      <c r="T28" s="80">
        <f t="shared" si="30"/>
        <v>39930.552000000003</v>
      </c>
      <c r="U28" s="80">
        <f t="shared" si="30"/>
        <v>39744.504000000001</v>
      </c>
      <c r="V28" s="80">
        <f t="shared" si="30"/>
        <v>5612.4480000000003</v>
      </c>
    </row>
    <row r="29" spans="1:22" s="24" customFormat="1" ht="150" customHeight="1">
      <c r="A29" s="27" t="s">
        <v>64</v>
      </c>
      <c r="B29" s="37" t="s">
        <v>22</v>
      </c>
      <c r="C29" s="40">
        <v>6.6</v>
      </c>
      <c r="D29" s="23">
        <f>$C$29*12*D38</f>
        <v>55075.679999999993</v>
      </c>
      <c r="E29" s="23">
        <f t="shared" ref="E29" si="31">$C$29*12*E38</f>
        <v>16180.559999999998</v>
      </c>
      <c r="F29" s="49" t="s">
        <v>82</v>
      </c>
      <c r="G29" s="52" t="s">
        <v>83</v>
      </c>
      <c r="H29" s="26">
        <v>1.81</v>
      </c>
      <c r="I29" s="23">
        <f>$H$29*12*I38</f>
        <v>11040.276</v>
      </c>
      <c r="J29" s="23">
        <f t="shared" ref="J29:V29" si="32">$H$29*12*J38</f>
        <v>11296.572</v>
      </c>
      <c r="K29" s="23">
        <f t="shared" si="32"/>
        <v>10962.083999999999</v>
      </c>
      <c r="L29" s="23">
        <f t="shared" si="32"/>
        <v>11044.619999999999</v>
      </c>
      <c r="M29" s="23">
        <f t="shared" si="32"/>
        <v>11131.5</v>
      </c>
      <c r="N29" s="23">
        <f t="shared" si="32"/>
        <v>11088.06</v>
      </c>
      <c r="O29" s="23">
        <f t="shared" si="32"/>
        <v>11300.915999999999</v>
      </c>
      <c r="P29" s="23">
        <f t="shared" si="32"/>
        <v>10940.364</v>
      </c>
      <c r="Q29" s="23">
        <f t="shared" si="32"/>
        <v>11064.168</v>
      </c>
      <c r="R29" s="23">
        <f t="shared" si="32"/>
        <v>10797.012000000001</v>
      </c>
      <c r="S29" s="23">
        <f t="shared" si="32"/>
        <v>10751.4</v>
      </c>
      <c r="T29" s="23">
        <f t="shared" si="32"/>
        <v>11187.972</v>
      </c>
      <c r="U29" s="23">
        <f t="shared" si="32"/>
        <v>11135.844000000001</v>
      </c>
      <c r="V29" s="23">
        <f t="shared" si="32"/>
        <v>1572.528</v>
      </c>
    </row>
    <row r="30" spans="1:22" s="1" customFormat="1" ht="63.75" customHeight="1">
      <c r="A30" s="27" t="s">
        <v>35</v>
      </c>
      <c r="B30" s="37" t="s">
        <v>3</v>
      </c>
      <c r="C30" s="40">
        <v>1.37</v>
      </c>
      <c r="D30" s="23">
        <f>$C$30*12*D38</f>
        <v>11432.376</v>
      </c>
      <c r="E30" s="23">
        <f t="shared" ref="E30" si="33">$C$30*12*E38</f>
        <v>3358.6920000000005</v>
      </c>
      <c r="F30" s="48" t="s">
        <v>84</v>
      </c>
      <c r="G30" s="52" t="s">
        <v>85</v>
      </c>
      <c r="H30" s="26">
        <v>1.48</v>
      </c>
      <c r="I30" s="23">
        <f>$H$30*12*I38</f>
        <v>9027.4079999999994</v>
      </c>
      <c r="J30" s="23">
        <f t="shared" ref="J30:V30" si="34">$H$30*12*J38</f>
        <v>9236.9759999999987</v>
      </c>
      <c r="K30" s="23">
        <f t="shared" si="34"/>
        <v>8963.4719999999979</v>
      </c>
      <c r="L30" s="23">
        <f t="shared" si="34"/>
        <v>9030.9599999999991</v>
      </c>
      <c r="M30" s="23">
        <f t="shared" si="34"/>
        <v>9101.9999999999982</v>
      </c>
      <c r="N30" s="23">
        <f t="shared" si="34"/>
        <v>9066.48</v>
      </c>
      <c r="O30" s="23">
        <f t="shared" si="34"/>
        <v>9240.5279999999984</v>
      </c>
      <c r="P30" s="23">
        <f t="shared" si="34"/>
        <v>8945.7119999999995</v>
      </c>
      <c r="Q30" s="23">
        <f t="shared" si="34"/>
        <v>9046.9439999999977</v>
      </c>
      <c r="R30" s="23">
        <f t="shared" si="34"/>
        <v>8828.4959999999992</v>
      </c>
      <c r="S30" s="23">
        <f t="shared" si="34"/>
        <v>8791.1999999999989</v>
      </c>
      <c r="T30" s="23">
        <f t="shared" si="34"/>
        <v>9148.1759999999995</v>
      </c>
      <c r="U30" s="23">
        <f t="shared" si="34"/>
        <v>9105.5519999999997</v>
      </c>
      <c r="V30" s="23">
        <f t="shared" si="34"/>
        <v>1285.8240000000001</v>
      </c>
    </row>
    <row r="31" spans="1:22" s="1" customFormat="1" ht="40.5" customHeight="1">
      <c r="A31" s="27" t="s">
        <v>36</v>
      </c>
      <c r="B31" s="37" t="s">
        <v>23</v>
      </c>
      <c r="C31" s="40">
        <v>1.69</v>
      </c>
      <c r="D31" s="23">
        <f>$C$31*12*D38</f>
        <v>14102.712</v>
      </c>
      <c r="E31" s="23">
        <f t="shared" ref="E31" si="35">$C$31*12*E38</f>
        <v>4143.2040000000006</v>
      </c>
      <c r="F31" s="48" t="s">
        <v>86</v>
      </c>
      <c r="G31" s="53" t="s">
        <v>23</v>
      </c>
      <c r="H31" s="26">
        <v>1.8</v>
      </c>
      <c r="I31" s="23">
        <f>$H$31*12*I38</f>
        <v>10979.28</v>
      </c>
      <c r="J31" s="23">
        <f t="shared" ref="J31:V31" si="36">$H$31*12*J38</f>
        <v>11234.160000000002</v>
      </c>
      <c r="K31" s="23">
        <f t="shared" si="36"/>
        <v>10901.52</v>
      </c>
      <c r="L31" s="23">
        <f t="shared" si="36"/>
        <v>10983.6</v>
      </c>
      <c r="M31" s="23">
        <f t="shared" si="36"/>
        <v>11070</v>
      </c>
      <c r="N31" s="23">
        <f t="shared" si="36"/>
        <v>11026.800000000001</v>
      </c>
      <c r="O31" s="23">
        <f t="shared" si="36"/>
        <v>11238.48</v>
      </c>
      <c r="P31" s="23">
        <f t="shared" si="36"/>
        <v>10879.92</v>
      </c>
      <c r="Q31" s="23">
        <f t="shared" si="36"/>
        <v>11003.04</v>
      </c>
      <c r="R31" s="23">
        <f t="shared" si="36"/>
        <v>10737.36</v>
      </c>
      <c r="S31" s="23">
        <f t="shared" si="36"/>
        <v>10692</v>
      </c>
      <c r="T31" s="23">
        <f t="shared" si="36"/>
        <v>11126.160000000002</v>
      </c>
      <c r="U31" s="23">
        <f t="shared" si="36"/>
        <v>11074.320000000002</v>
      </c>
      <c r="V31" s="23">
        <f t="shared" si="36"/>
        <v>1563.8400000000001</v>
      </c>
    </row>
    <row r="32" spans="1:22" s="1" customFormat="1" ht="33" customHeight="1">
      <c r="A32" s="27" t="s">
        <v>37</v>
      </c>
      <c r="B32" s="37" t="s">
        <v>2</v>
      </c>
      <c r="C32" s="40">
        <v>0.94</v>
      </c>
      <c r="D32" s="23">
        <f>$C$32*12*D38</f>
        <v>7844.1119999999992</v>
      </c>
      <c r="E32" s="23">
        <f t="shared" ref="E32" si="37">$C$32*12*E38</f>
        <v>2304.5039999999999</v>
      </c>
      <c r="F32" s="48" t="s">
        <v>87</v>
      </c>
      <c r="G32" s="26" t="s">
        <v>2</v>
      </c>
      <c r="H32" s="26">
        <v>0.99</v>
      </c>
      <c r="I32" s="23">
        <f>$H$32*12*I38</f>
        <v>6038.6039999999994</v>
      </c>
      <c r="J32" s="23">
        <f t="shared" ref="J32:V32" si="38">$H$32*12*J38</f>
        <v>6178.7879999999996</v>
      </c>
      <c r="K32" s="23">
        <f t="shared" si="38"/>
        <v>5995.8359999999993</v>
      </c>
      <c r="L32" s="23">
        <f t="shared" si="38"/>
        <v>6040.98</v>
      </c>
      <c r="M32" s="23">
        <f t="shared" si="38"/>
        <v>6088.4999999999991</v>
      </c>
      <c r="N32" s="23">
        <f t="shared" si="38"/>
        <v>6064.74</v>
      </c>
      <c r="O32" s="23">
        <f t="shared" si="38"/>
        <v>6181.1639999999989</v>
      </c>
      <c r="P32" s="23">
        <f t="shared" si="38"/>
        <v>5983.9559999999992</v>
      </c>
      <c r="Q32" s="23">
        <f t="shared" si="38"/>
        <v>6051.6719999999996</v>
      </c>
      <c r="R32" s="23">
        <f t="shared" si="38"/>
        <v>5905.5479999999998</v>
      </c>
      <c r="S32" s="23">
        <f t="shared" si="38"/>
        <v>5880.5999999999995</v>
      </c>
      <c r="T32" s="23">
        <f t="shared" si="38"/>
        <v>6119.3879999999999</v>
      </c>
      <c r="U32" s="23">
        <f t="shared" si="38"/>
        <v>6090.8760000000002</v>
      </c>
      <c r="V32" s="23">
        <f t="shared" si="38"/>
        <v>860.11199999999997</v>
      </c>
    </row>
    <row r="33" spans="1:26" s="1" customFormat="1">
      <c r="A33" s="27" t="s">
        <v>38</v>
      </c>
      <c r="B33" s="37" t="s">
        <v>5</v>
      </c>
      <c r="C33" s="40">
        <v>0.33</v>
      </c>
      <c r="D33" s="23">
        <f>$C$33*12*D38</f>
        <v>2753.7840000000001</v>
      </c>
      <c r="E33" s="23">
        <f t="shared" ref="E33" si="39">$C$33*12*E38</f>
        <v>809.02800000000002</v>
      </c>
      <c r="F33" s="48" t="s">
        <v>88</v>
      </c>
      <c r="G33" s="26" t="s">
        <v>5</v>
      </c>
      <c r="H33" s="26">
        <v>0.38</v>
      </c>
      <c r="I33" s="23">
        <f>$H$33*12*I38</f>
        <v>2317.8480000000004</v>
      </c>
      <c r="J33" s="23">
        <f t="shared" ref="J33:V33" si="40">$H$33*12*J38</f>
        <v>2371.6560000000004</v>
      </c>
      <c r="K33" s="23">
        <f t="shared" si="40"/>
        <v>2301.4320000000002</v>
      </c>
      <c r="L33" s="23">
        <f t="shared" si="40"/>
        <v>2318.7600000000002</v>
      </c>
      <c r="M33" s="23">
        <f t="shared" si="40"/>
        <v>2337.0000000000005</v>
      </c>
      <c r="N33" s="23">
        <f t="shared" si="40"/>
        <v>2327.88</v>
      </c>
      <c r="O33" s="23">
        <f t="shared" si="40"/>
        <v>2372.5680000000002</v>
      </c>
      <c r="P33" s="23">
        <f t="shared" si="40"/>
        <v>2296.8720000000003</v>
      </c>
      <c r="Q33" s="23">
        <f t="shared" si="40"/>
        <v>2322.864</v>
      </c>
      <c r="R33" s="23">
        <f t="shared" si="40"/>
        <v>2266.7760000000003</v>
      </c>
      <c r="S33" s="23">
        <f t="shared" si="40"/>
        <v>2257.2000000000003</v>
      </c>
      <c r="T33" s="23">
        <f t="shared" si="40"/>
        <v>2348.8560000000002</v>
      </c>
      <c r="U33" s="23">
        <f t="shared" si="40"/>
        <v>2337.9120000000003</v>
      </c>
      <c r="V33" s="23">
        <f t="shared" si="40"/>
        <v>330.14400000000006</v>
      </c>
    </row>
    <row r="34" spans="1:26" s="24" customFormat="1" ht="94.5" customHeight="1">
      <c r="A34" s="41" t="s">
        <v>39</v>
      </c>
      <c r="B34" s="37" t="s">
        <v>45</v>
      </c>
      <c r="C34" s="44" t="s">
        <v>49</v>
      </c>
      <c r="D34" s="25">
        <v>7500</v>
      </c>
      <c r="E34" s="25">
        <v>7500</v>
      </c>
      <c r="F34" s="54" t="s">
        <v>89</v>
      </c>
      <c r="G34" s="26" t="s">
        <v>45</v>
      </c>
      <c r="H34" s="44" t="s">
        <v>100</v>
      </c>
      <c r="I34" s="25">
        <v>7500</v>
      </c>
      <c r="J34" s="25">
        <v>7500</v>
      </c>
      <c r="K34" s="25">
        <v>7500</v>
      </c>
      <c r="L34" s="25">
        <v>7500</v>
      </c>
      <c r="M34" s="25">
        <v>7500</v>
      </c>
      <c r="N34" s="25">
        <v>7500</v>
      </c>
      <c r="O34" s="25">
        <v>7500</v>
      </c>
      <c r="P34" s="25">
        <v>7500</v>
      </c>
      <c r="Q34" s="25">
        <v>7500</v>
      </c>
      <c r="R34" s="25">
        <v>7500</v>
      </c>
      <c r="S34" s="25">
        <v>7500</v>
      </c>
      <c r="T34" s="25">
        <v>7500</v>
      </c>
      <c r="U34" s="25">
        <v>7500</v>
      </c>
      <c r="V34" s="25">
        <v>2500</v>
      </c>
    </row>
    <row r="35" spans="1:26" s="1" customFormat="1">
      <c r="A35" s="41" t="s">
        <v>40</v>
      </c>
      <c r="B35" s="37" t="s">
        <v>46</v>
      </c>
      <c r="C35" s="69">
        <v>2.78</v>
      </c>
      <c r="D35" s="25">
        <f>$C$35*12*D38</f>
        <v>23198.543999999998</v>
      </c>
      <c r="E35" s="25">
        <f t="shared" ref="E35" si="41">$C$35*12*E38</f>
        <v>6815.4480000000003</v>
      </c>
      <c r="F35" s="54" t="s">
        <v>40</v>
      </c>
      <c r="G35" s="26" t="s">
        <v>46</v>
      </c>
      <c r="H35" s="31">
        <v>2.21</v>
      </c>
      <c r="I35" s="17">
        <f>$H$35*12*I38</f>
        <v>13480.116</v>
      </c>
      <c r="J35" s="17">
        <f t="shared" ref="J35:V35" si="42">$H$35*12*J38</f>
        <v>13793.052</v>
      </c>
      <c r="K35" s="17">
        <f t="shared" si="42"/>
        <v>13384.644</v>
      </c>
      <c r="L35" s="17">
        <f t="shared" si="42"/>
        <v>13485.42</v>
      </c>
      <c r="M35" s="17">
        <f t="shared" si="42"/>
        <v>13591.5</v>
      </c>
      <c r="N35" s="17">
        <f t="shared" si="42"/>
        <v>13538.46</v>
      </c>
      <c r="O35" s="17">
        <f t="shared" si="42"/>
        <v>13798.355999999998</v>
      </c>
      <c r="P35" s="17">
        <f t="shared" si="42"/>
        <v>13358.124</v>
      </c>
      <c r="Q35" s="17">
        <f t="shared" si="42"/>
        <v>13509.287999999999</v>
      </c>
      <c r="R35" s="17">
        <f t="shared" si="42"/>
        <v>13183.092000000001</v>
      </c>
      <c r="S35" s="17">
        <f t="shared" si="42"/>
        <v>13127.4</v>
      </c>
      <c r="T35" s="17">
        <f t="shared" si="42"/>
        <v>13660.452000000001</v>
      </c>
      <c r="U35" s="17">
        <f t="shared" si="42"/>
        <v>13596.804</v>
      </c>
      <c r="V35" s="17">
        <f t="shared" si="42"/>
        <v>1920.0480000000002</v>
      </c>
    </row>
    <row r="36" spans="1:26" s="1" customFormat="1">
      <c r="A36" s="41" t="s">
        <v>41</v>
      </c>
      <c r="B36" s="37" t="s">
        <v>46</v>
      </c>
      <c r="C36" s="69">
        <v>0.65</v>
      </c>
      <c r="D36" s="25">
        <f>C36*12*D38</f>
        <v>5424.12</v>
      </c>
      <c r="E36" s="25">
        <v>0</v>
      </c>
      <c r="F36" s="54" t="s">
        <v>90</v>
      </c>
      <c r="G36" s="26" t="s">
        <v>46</v>
      </c>
      <c r="H36" s="31">
        <v>0</v>
      </c>
      <c r="I36" s="45">
        <f>H36*12*I38</f>
        <v>0</v>
      </c>
      <c r="J36" s="45">
        <f t="shared" ref="J36:V36" si="43">I36*12*J38</f>
        <v>0</v>
      </c>
      <c r="K36" s="45">
        <f t="shared" si="43"/>
        <v>0</v>
      </c>
      <c r="L36" s="45">
        <f t="shared" si="43"/>
        <v>0</v>
      </c>
      <c r="M36" s="45">
        <f t="shared" si="43"/>
        <v>0</v>
      </c>
      <c r="N36" s="45">
        <f t="shared" si="43"/>
        <v>0</v>
      </c>
      <c r="O36" s="45">
        <f t="shared" si="43"/>
        <v>0</v>
      </c>
      <c r="P36" s="45">
        <f t="shared" si="43"/>
        <v>0</v>
      </c>
      <c r="Q36" s="45">
        <f t="shared" si="43"/>
        <v>0</v>
      </c>
      <c r="R36" s="45">
        <f t="shared" si="43"/>
        <v>0</v>
      </c>
      <c r="S36" s="45">
        <f t="shared" si="43"/>
        <v>0</v>
      </c>
      <c r="T36" s="45">
        <f t="shared" si="43"/>
        <v>0</v>
      </c>
      <c r="U36" s="45">
        <f t="shared" si="43"/>
        <v>0</v>
      </c>
      <c r="V36" s="45">
        <f t="shared" si="43"/>
        <v>0</v>
      </c>
    </row>
    <row r="37" spans="1:26" s="13" customFormat="1">
      <c r="A37" s="34" t="s">
        <v>1</v>
      </c>
      <c r="B37" s="42"/>
      <c r="C37" s="70"/>
      <c r="D37" s="11">
        <f>D35+D34+D28+D24+D14+D9+D36</f>
        <v>182156.66399999999</v>
      </c>
      <c r="E37" s="11">
        <f t="shared" ref="E37" si="44">E35+E34+E28+E24+E14+E9+E36</f>
        <v>57218.448000000004</v>
      </c>
      <c r="F37" s="55" t="s">
        <v>1</v>
      </c>
      <c r="G37" s="32"/>
      <c r="H37" s="32"/>
      <c r="I37" s="11">
        <f>I35+I34+I28+I24+I14+I10+I36</f>
        <v>138519.408</v>
      </c>
      <c r="J37" s="11">
        <f t="shared" ref="J37:V37" si="45">J35+J34+J28+J24+J14+J10+J36</f>
        <v>141560.976</v>
      </c>
      <c r="K37" s="11">
        <f t="shared" si="45"/>
        <v>137591.47200000001</v>
      </c>
      <c r="L37" s="11">
        <f t="shared" si="45"/>
        <v>138570.96</v>
      </c>
      <c r="M37" s="11">
        <f t="shared" si="45"/>
        <v>139602</v>
      </c>
      <c r="N37" s="11">
        <f t="shared" si="45"/>
        <v>139086.47999999998</v>
      </c>
      <c r="O37" s="11">
        <f t="shared" si="45"/>
        <v>141612.52799999999</v>
      </c>
      <c r="P37" s="11">
        <f t="shared" si="45"/>
        <v>137333.712</v>
      </c>
      <c r="Q37" s="11">
        <f t="shared" si="45"/>
        <v>138802.94399999999</v>
      </c>
      <c r="R37" s="11">
        <f t="shared" si="45"/>
        <v>135632.49599999998</v>
      </c>
      <c r="S37" s="11">
        <f t="shared" si="45"/>
        <v>135091.20000000001</v>
      </c>
      <c r="T37" s="11">
        <f t="shared" si="45"/>
        <v>140272.17600000001</v>
      </c>
      <c r="U37" s="11">
        <f t="shared" si="45"/>
        <v>139653.552</v>
      </c>
      <c r="V37" s="11">
        <f t="shared" si="45"/>
        <v>21161.824000000001</v>
      </c>
      <c r="W37" s="84">
        <f>SUM(I37:V37)+E37+D37</f>
        <v>2063866.8399999999</v>
      </c>
      <c r="X37" s="84">
        <f>W37/12</f>
        <v>171988.90333333332</v>
      </c>
      <c r="Y37" s="84">
        <f>X37*5/100</f>
        <v>8599.4451666666664</v>
      </c>
      <c r="Z37" s="60"/>
    </row>
    <row r="38" spans="1:26" s="2" customFormat="1" ht="25.5" customHeight="1">
      <c r="A38" s="34" t="s">
        <v>0</v>
      </c>
      <c r="B38" s="42"/>
      <c r="C38" s="33"/>
      <c r="D38" s="58">
        <v>695.4</v>
      </c>
      <c r="E38" s="59">
        <v>204.3</v>
      </c>
      <c r="F38" s="55" t="s">
        <v>0</v>
      </c>
      <c r="G38" s="32"/>
      <c r="H38" s="33"/>
      <c r="I38" s="81">
        <v>508.3</v>
      </c>
      <c r="J38" s="81">
        <v>520.1</v>
      </c>
      <c r="K38" s="81">
        <v>504.7</v>
      </c>
      <c r="L38" s="81">
        <v>508.5</v>
      </c>
      <c r="M38" s="81">
        <v>512.5</v>
      </c>
      <c r="N38" s="81">
        <v>510.5</v>
      </c>
      <c r="O38" s="81">
        <v>520.29999999999995</v>
      </c>
      <c r="P38" s="81">
        <v>503.7</v>
      </c>
      <c r="Q38" s="81">
        <v>509.4</v>
      </c>
      <c r="R38" s="81">
        <v>497.1</v>
      </c>
      <c r="S38" s="81">
        <v>495</v>
      </c>
      <c r="T38" s="81">
        <v>515.1</v>
      </c>
      <c r="U38" s="81">
        <v>512.70000000000005</v>
      </c>
      <c r="V38" s="81">
        <v>72.400000000000006</v>
      </c>
      <c r="W38" s="61">
        <f>SUM(I38:V38)+D38+E38</f>
        <v>7590</v>
      </c>
      <c r="X38" s="61"/>
      <c r="Y38" s="61">
        <f>W38*70*80/100</f>
        <v>425040</v>
      </c>
      <c r="Z38" s="61"/>
    </row>
    <row r="39" spans="1:26" s="2" customFormat="1" ht="25.5" customHeight="1">
      <c r="A39" s="34" t="s">
        <v>47</v>
      </c>
      <c r="B39" s="43"/>
      <c r="C39" s="33"/>
      <c r="D39" s="12">
        <f>D37 /12/D38</f>
        <v>21.828763301696867</v>
      </c>
      <c r="E39" s="12">
        <f t="shared" ref="E39" si="46">E37 /12/E38</f>
        <v>23.339226627508566</v>
      </c>
      <c r="F39" s="34" t="s">
        <v>48</v>
      </c>
      <c r="G39" s="33"/>
      <c r="H39" s="33"/>
      <c r="I39" s="12">
        <f t="shared" ref="I39:V39" si="47">I37/12/I38</f>
        <v>22.709588825496752</v>
      </c>
      <c r="J39" s="12">
        <f t="shared" si="47"/>
        <v>22.681691982311094</v>
      </c>
      <c r="K39" s="12">
        <f t="shared" si="47"/>
        <v>22.718359421438478</v>
      </c>
      <c r="L39" s="12">
        <f t="shared" si="47"/>
        <v>22.709105211406097</v>
      </c>
      <c r="M39" s="12">
        <f t="shared" si="47"/>
        <v>22.699512195121951</v>
      </c>
      <c r="N39" s="12">
        <f t="shared" si="47"/>
        <v>22.704289911851124</v>
      </c>
      <c r="O39" s="12">
        <f t="shared" si="47"/>
        <v>22.681230059581011</v>
      </c>
      <c r="P39" s="12">
        <f t="shared" si="47"/>
        <v>22.720817947190788</v>
      </c>
      <c r="Q39" s="12">
        <f t="shared" si="47"/>
        <v>22.706933647428347</v>
      </c>
      <c r="R39" s="12">
        <f t="shared" si="47"/>
        <v>22.737292295312809</v>
      </c>
      <c r="S39" s="12">
        <f t="shared" si="47"/>
        <v>22.742626262626263</v>
      </c>
      <c r="T39" s="12">
        <f t="shared" si="47"/>
        <v>22.693356629780624</v>
      </c>
      <c r="U39" s="12">
        <f t="shared" si="47"/>
        <v>22.699036473571287</v>
      </c>
      <c r="V39" s="12">
        <f t="shared" si="47"/>
        <v>24.357532228360956</v>
      </c>
      <c r="W39" s="61"/>
      <c r="X39" s="61"/>
      <c r="Y39" s="61"/>
      <c r="Z39" s="61"/>
    </row>
    <row r="40" spans="1:26" s="2" customFormat="1" ht="15.75" customHeight="1">
      <c r="A40" s="14"/>
      <c r="B40" s="18"/>
      <c r="C40" s="18"/>
      <c r="D40" s="15"/>
      <c r="E40" s="15"/>
      <c r="F40" s="5"/>
      <c r="G40" s="5"/>
      <c r="H40" s="18"/>
      <c r="I40" s="18"/>
    </row>
    <row r="41" spans="1:26" s="2" customFormat="1" ht="27" customHeight="1">
      <c r="A41" s="14"/>
      <c r="B41" s="18"/>
      <c r="C41" s="18"/>
      <c r="D41" s="15"/>
      <c r="E41" s="15"/>
      <c r="F41" s="1"/>
      <c r="G41" s="5"/>
      <c r="H41"/>
      <c r="I41" s="5"/>
      <c r="J41" s="1"/>
    </row>
    <row r="42" spans="1:26" s="1" customFormat="1" ht="24" customHeight="1">
      <c r="A42" s="4"/>
      <c r="B42" s="16"/>
      <c r="C42" s="67"/>
      <c r="D42" s="74"/>
      <c r="E42" s="74"/>
      <c r="G42" s="5"/>
      <c r="H42"/>
      <c r="I42" s="5"/>
    </row>
    <row r="43" spans="1:26" s="1" customFormat="1" ht="18.75">
      <c r="A43" s="4"/>
      <c r="B43" s="16"/>
      <c r="C43" s="67"/>
      <c r="D43" s="74"/>
      <c r="E43" s="74"/>
      <c r="G43" s="5"/>
      <c r="H43" s="63"/>
      <c r="I43" s="5"/>
    </row>
    <row r="44" spans="1:26" s="1" customFormat="1">
      <c r="A44" s="4"/>
      <c r="B44" s="16"/>
      <c r="C44" s="67"/>
      <c r="D44" s="74"/>
      <c r="E44" s="74"/>
      <c r="G44" s="5"/>
      <c r="H44"/>
      <c r="I44" s="5"/>
    </row>
    <row r="45" spans="1:26" s="1" customFormat="1" ht="18.75">
      <c r="A45" s="4"/>
      <c r="B45" s="16"/>
      <c r="C45" s="67"/>
      <c r="D45" s="74"/>
      <c r="E45" s="74"/>
      <c r="G45" s="5"/>
      <c r="H45" s="62"/>
      <c r="I45" s="5"/>
    </row>
    <row r="46" spans="1:26" s="1" customFormat="1" ht="15">
      <c r="A46" s="4"/>
      <c r="B46" s="16"/>
      <c r="C46" s="67"/>
      <c r="D46" s="74"/>
      <c r="E46" s="74"/>
      <c r="F46" s="64"/>
      <c r="G46" s="5"/>
      <c r="H46" s="5"/>
      <c r="I46" s="5"/>
      <c r="J46" s="5"/>
    </row>
  </sheetData>
  <mergeCells count="6">
    <mergeCell ref="F7:F8"/>
    <mergeCell ref="G7:G8"/>
    <mergeCell ref="H7:H8"/>
    <mergeCell ref="A6:A8"/>
    <mergeCell ref="B7:B8"/>
    <mergeCell ref="C7:C8"/>
  </mergeCells>
  <pageMargins left="0.23622047244094491" right="0.11811023622047245" top="0.23622047244094491" bottom="0.19685039370078741" header="0.31496062992125984" footer="0.31496062992125984"/>
  <pageSetup paperSize="9" scale="44" firstPageNumber="0" fitToWidth="4" orientation="landscape" r:id="rId1"/>
  <headerFooter alignWithMargins="0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2017-04-24T10:04:54Z</cp:lastPrinted>
  <dcterms:created xsi:type="dcterms:W3CDTF">2013-04-24T10:34:01Z</dcterms:created>
  <dcterms:modified xsi:type="dcterms:W3CDTF">2017-06-02T09:33:56Z</dcterms:modified>
</cp:coreProperties>
</file>